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4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<sst xmlns="http://schemas.openxmlformats.org/spreadsheetml/2006/main" count="42" uniqueCount="41">
  <si>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 xml:space="preserve">AS AT END </t>
  </si>
  <si>
    <t>OF CURRENT</t>
  </si>
  <si>
    <t>QUARTER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</si>
  <si>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</si>
  <si>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</si>
  <si>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</si>
  <si>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</si>
  <si>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</si>
  <si>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</si>
  <si>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</si>
  <si>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</si>
  <si>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</si>
  <si>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</si>
  <si>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 DEBTORS, PREPAYMENT AND</t>
  </si>
  <si>
    <t xml:space="preserve">   DEPOSITS</t>
  </si>
  <si>
    <t>CURRENT LIABILITIES</t>
  </si>
  <si>
    <t>SHORT TERM BORROWINGS</t>
  </si>
  <si>
    <t>TRADE CREDITORS</t>
  </si>
  <si>
    <t>OTHER CREDITORS</t>
  </si>
  <si>
    <t>PROVISION FOR TAXATION</t>
  </si>
  <si>
    <t>DUE TO A DIRECTOR</t>
  </si>
  <si>
    <t>NET CURRENT ASSETS</t>
  </si>
  <si>
    <t>SHAREHOLDERS' FUNDS</t>
  </si>
  <si>
    <t>SHARE CAPITAL</t>
  </si>
  <si>
    <t>RESERVES:</t>
  </si>
  <si>
    <t>SHARE PREMIUM</t>
  </si>
  <si>
    <t>REVALUATION RESERVE</t>
  </si>
  <si>
    <t>CAPITAL RESERVE</t>
  </si>
  <si>
    <t>EXCHANGE FLUCTUATION RESERVE</t>
  </si>
  <si>
    <t>RETAINED PROFIT</t>
  </si>
  <si>
    <t>MINORITY INTERESTS</t>
  </si>
  <si>
    <t>LONG TERM BORROWINGS</t>
  </si>
  <si>
    <t>OTHER LONG TERM LIABILITIES</t>
  </si>
  <si>
    <t>QUARTERLY REPORT ON CONSOLIDATED</t>
  </si>
  <si>
    <t>TA WIN HOLDINGS BERHAD (Company No. 291592-U)</t>
  </si>
  <si>
    <t>BALANCE SHEET AS AT 30 SEPTEMBER 2000 (UNAUDITED)</t>
  </si>
  <si>
    <t>NET TANGIBLE ASSETS PER SHARE (RM)</t>
  </si>
  <si>
    <t>AS AT</t>
  </si>
  <si>
    <t>PRECEDING</t>
  </si>
  <si>
    <t xml:space="preserve">FINANCIAL </t>
  </si>
  <si>
    <t>YEAR END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</si>
</sst>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00_);_(* \(#,##0.0000\);_(* &quot;-&quot;??_);_(@_)"/>
    <numFmt numFmtId="177" formatCode="_(* #,##0.000_);_(* \(#,##0.000\);_(* &quot;-&quot;??_);_(@_)"/>
    <numFmt numFmtId="178" formatCode="0_);[Red]\(0\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</numFmts>
  <fonts count="4">
    <font>
      <sz val="12"/>
      <name val="新細明體"/>
      <family val="1"/>
    </font>
    <font>
      <b/>
      <sz val="11"/>
      <name val="Times New Roman"/>
      <family val="1"/>
    </font>
    <font>
      <sz val="9"/>
      <name val="細明體"/>
      <family val="3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1" fontId="3" fillId="0" borderId="0" xfId="15" applyNumberFormat="1" applyFont="1" applyAlignment="1">
      <alignment horizontal="right"/>
    </xf>
    <xf numFmtId="41" fontId="1" fillId="0" borderId="0" xfId="15" applyNumberFormat="1" applyFont="1" applyAlignment="1">
      <alignment horizontal="left"/>
    </xf>
    <xf numFmtId="41" fontId="3" fillId="0" borderId="0" xfId="15" applyNumberFormat="1" applyFont="1" applyAlignment="1">
      <alignment horizontal="left"/>
    </xf>
    <xf numFmtId="41" fontId="3" fillId="0" borderId="0" xfId="15" applyNumberFormat="1" applyFont="1" applyAlignment="1">
      <alignment/>
    </xf>
    <xf numFmtId="41" fontId="1" fillId="0" borderId="0" xfId="15" applyNumberFormat="1" applyFont="1" applyAlignment="1">
      <alignment/>
    </xf>
    <xf numFmtId="41" fontId="3" fillId="0" borderId="0" xfId="15" applyNumberFormat="1" applyFont="1" applyAlignment="1">
      <alignment horizontal="center"/>
    </xf>
    <xf numFmtId="41" fontId="1" fillId="0" borderId="0" xfId="15" applyNumberFormat="1" applyFont="1" applyAlignment="1">
      <alignment horizontal="center"/>
    </xf>
    <xf numFmtId="41" fontId="3" fillId="0" borderId="0" xfId="15" applyNumberFormat="1" applyFont="1" applyBorder="1" applyAlignment="1">
      <alignment horizontal="right"/>
    </xf>
    <xf numFmtId="41" fontId="3" fillId="0" borderId="1" xfId="15" applyNumberFormat="1" applyFont="1" applyBorder="1" applyAlignment="1">
      <alignment/>
    </xf>
    <xf numFmtId="41" fontId="3" fillId="0" borderId="1" xfId="15" applyNumberFormat="1" applyFont="1" applyBorder="1" applyAlignment="1">
      <alignment horizontal="right"/>
    </xf>
    <xf numFmtId="41" fontId="3" fillId="0" borderId="2" xfId="15" applyNumberFormat="1" applyFont="1" applyBorder="1" applyAlignment="1">
      <alignment/>
    </xf>
    <xf numFmtId="41" fontId="3" fillId="0" borderId="2" xfId="15" applyNumberFormat="1" applyFont="1" applyBorder="1" applyAlignment="1">
      <alignment horizontal="right"/>
    </xf>
    <xf numFmtId="41" fontId="3" fillId="0" borderId="3" xfId="15" applyNumberFormat="1" applyFont="1" applyBorder="1" applyAlignment="1">
      <alignment/>
    </xf>
    <xf numFmtId="41" fontId="3" fillId="0" borderId="3" xfId="15" applyNumberFormat="1" applyFont="1" applyBorder="1" applyAlignment="1">
      <alignment horizontal="right"/>
    </xf>
    <xf numFmtId="41" fontId="3" fillId="0" borderId="4" xfId="15" applyNumberFormat="1" applyFont="1" applyBorder="1" applyAlignment="1">
      <alignment/>
    </xf>
    <xf numFmtId="41" fontId="3" fillId="0" borderId="5" xfId="15" applyNumberFormat="1" applyFont="1" applyBorder="1" applyAlignment="1">
      <alignment/>
    </xf>
    <xf numFmtId="41" fontId="3" fillId="0" borderId="6" xfId="15" applyNumberFormat="1" applyFont="1" applyBorder="1" applyAlignment="1">
      <alignment/>
    </xf>
    <xf numFmtId="41" fontId="3" fillId="0" borderId="0" xfId="15" applyNumberFormat="1" applyFont="1" applyBorder="1" applyAlignment="1">
      <alignment/>
    </xf>
    <xf numFmtId="41" fontId="3" fillId="0" borderId="5" xfId="15" applyNumberFormat="1" applyFont="1" applyBorder="1" applyAlignment="1">
      <alignment horizontal="right"/>
    </xf>
    <xf numFmtId="182" fontId="3" fillId="0" borderId="0" xfId="15" applyNumberFormat="1" applyFont="1" applyAlignment="1">
      <alignment/>
    </xf>
    <xf numFmtId="182" fontId="3" fillId="0" borderId="0" xfId="15" applyNumberFormat="1" applyFont="1" applyAlignment="1">
      <alignment horizontal="right"/>
    </xf>
    <xf numFmtId="15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2000\Consol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 PL-Q1"/>
      <sheetName val="ConsoPL-Q2"/>
      <sheetName val="ConsoPL-Q3"/>
      <sheetName val="ConsoPL-Q4"/>
      <sheetName val="Cumulative Q"/>
      <sheetName val="Conso BS-Q1"/>
      <sheetName val="Conso BS-Q2"/>
      <sheetName val="Conso BS-Q3"/>
      <sheetName val="Conso BS-Q4"/>
      <sheetName val="Notes-Q1"/>
      <sheetName val="Notes -Q2"/>
      <sheetName val="Notes -Q3"/>
      <sheetName val="Notes- Q4"/>
      <sheetName val="ConsoAdj"/>
      <sheetName val="Conso CF"/>
      <sheetName val="FA-RS"/>
      <sheetName val="FA-2000"/>
      <sheetName val="Twin"/>
      <sheetName val="Tawin Idx"/>
      <sheetName val="Grp Idx"/>
      <sheetName val="Twin Idx"/>
      <sheetName val="Ratio"/>
      <sheetName val="Tawin"/>
      <sheetName val="TaxMov"/>
      <sheetName val="Tax Comp"/>
      <sheetName val="CA"/>
      <sheetName val="Interest Res."/>
      <sheetName val="DeferredTax"/>
    </sheetNames>
    <sheetDataSet>
      <sheetData sheetId="7">
        <row r="11">
          <cell r="K11">
            <v>9776</v>
          </cell>
        </row>
        <row r="13">
          <cell r="K13">
            <v>22835</v>
          </cell>
        </row>
        <row r="14">
          <cell r="K14">
            <v>13976.368087697929</v>
          </cell>
        </row>
        <row r="15">
          <cell r="K15">
            <v>2003</v>
          </cell>
        </row>
        <row r="20">
          <cell r="K20">
            <v>16499</v>
          </cell>
        </row>
        <row r="21">
          <cell r="K21">
            <v>7939</v>
          </cell>
        </row>
        <row r="23">
          <cell r="K23">
            <v>1617</v>
          </cell>
        </row>
        <row r="24">
          <cell r="K24">
            <v>0</v>
          </cell>
        </row>
        <row r="25">
          <cell r="K25">
            <v>48</v>
          </cell>
        </row>
        <row r="26">
          <cell r="K26">
            <v>6</v>
          </cell>
        </row>
        <row r="27">
          <cell r="K27">
            <v>0</v>
          </cell>
        </row>
        <row r="34">
          <cell r="K34">
            <v>37836</v>
          </cell>
        </row>
        <row r="37">
          <cell r="K37">
            <v>51</v>
          </cell>
        </row>
        <row r="38">
          <cell r="K38">
            <v>1429.7</v>
          </cell>
        </row>
        <row r="39">
          <cell r="K39">
            <v>0</v>
          </cell>
        </row>
        <row r="40">
          <cell r="K40">
            <v>-217</v>
          </cell>
        </row>
        <row r="41">
          <cell r="K41">
            <v>-1202</v>
          </cell>
        </row>
        <row r="46">
          <cell r="K46">
            <v>39999.7</v>
          </cell>
        </row>
        <row r="48">
          <cell r="K48">
            <v>16818.36808769793</v>
          </cell>
        </row>
        <row r="50">
          <cell r="K50">
            <v>0</v>
          </cell>
        </row>
        <row r="51">
          <cell r="K51">
            <v>3609</v>
          </cell>
        </row>
        <row r="52">
          <cell r="K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F8" sqref="F8"/>
    </sheetView>
  </sheetViews>
  <sheetFormatPr defaultColWidth="9.00390625" defaultRowHeight="16.5"/>
  <cols>
    <col min="1" max="1" width="6.00390625" style="6" customWidth="1"/>
    <col min="2" max="2" width="9.00390625" style="3" customWidth="1"/>
    <col min="3" max="5" width="9.00390625" style="4" customWidth="1"/>
    <col min="6" max="6" width="15.50390625" style="4" customWidth="1"/>
    <col min="7" max="7" width="2.125" style="4" customWidth="1"/>
    <col min="8" max="8" width="13.75390625" style="4" customWidth="1"/>
    <col min="9" max="9" width="2.00390625" style="4" customWidth="1"/>
    <col min="10" max="10" width="12.875" style="4" customWidth="1"/>
    <col min="11" max="16384" width="9.00390625" style="4" customWidth="1"/>
  </cols>
  <sheetData>
    <row r="1" ht="15">
      <c r="A1" s="2" t="s">
        <v>34</v>
      </c>
    </row>
    <row r="2" spans="1:10" ht="15">
      <c r="A2" s="2" t="s">
        <v>33</v>
      </c>
      <c r="H2" s="5"/>
      <c r="J2" s="2" t="s">
        <v>37</v>
      </c>
    </row>
    <row r="3" spans="1:10" ht="15">
      <c r="A3" s="2" t="s">
        <v>35</v>
      </c>
      <c r="H3" s="2" t="s">
        <v>0</v>
      </c>
      <c r="J3" s="2" t="s">
        <v>38</v>
      </c>
    </row>
    <row r="4" spans="8:10" ht="15">
      <c r="H4" s="2" t="s">
        <v>1</v>
      </c>
      <c r="J4" s="2" t="s">
        <v>39</v>
      </c>
    </row>
    <row r="5" spans="8:10" ht="15">
      <c r="H5" s="2" t="s">
        <v>2</v>
      </c>
      <c r="J5" s="2" t="s">
        <v>40</v>
      </c>
    </row>
    <row r="6" spans="8:10" ht="15">
      <c r="H6" s="22">
        <v>36799</v>
      </c>
      <c r="J6" s="22">
        <v>36525</v>
      </c>
    </row>
    <row r="7" spans="8:10" ht="15">
      <c r="H7" s="7" t="s">
        <v>3</v>
      </c>
      <c r="J7" s="7" t="s">
        <v>3</v>
      </c>
    </row>
    <row r="8" ht="15">
      <c r="H8" s="6"/>
    </row>
    <row r="9" spans="1:10" ht="15">
      <c r="A9" s="6">
        <v>1</v>
      </c>
      <c r="B9" s="3" t="s">
        <v>4</v>
      </c>
      <c r="H9" s="4">
        <f>'[1]Conso BS-Q3'!$K$34</f>
        <v>37836</v>
      </c>
      <c r="J9" s="8">
        <v>28948</v>
      </c>
    </row>
    <row r="10" spans="1:10" ht="15">
      <c r="A10" s="6">
        <v>2</v>
      </c>
      <c r="B10" s="3" t="s">
        <v>5</v>
      </c>
      <c r="H10" s="4">
        <v>0</v>
      </c>
      <c r="J10" s="8">
        <v>0</v>
      </c>
    </row>
    <row r="11" spans="1:10" ht="15">
      <c r="A11" s="6">
        <v>3</v>
      </c>
      <c r="B11" s="3" t="s">
        <v>6</v>
      </c>
      <c r="H11" s="4">
        <f>'[1]Conso BS-Q3'!$K$25</f>
        <v>48</v>
      </c>
      <c r="J11" s="8">
        <v>48</v>
      </c>
    </row>
    <row r="12" spans="1:10" ht="15">
      <c r="A12" s="6">
        <v>4</v>
      </c>
      <c r="B12" s="3" t="s">
        <v>7</v>
      </c>
      <c r="H12" s="4">
        <f>'[1]Conso BS-Q3'!$K$37+'[1]Conso BS-Q3'!$K$38</f>
        <v>1480.7</v>
      </c>
      <c r="J12" s="8">
        <v>1484</v>
      </c>
    </row>
    <row r="13" ht="8.25" customHeight="1">
      <c r="J13" s="8"/>
    </row>
    <row r="14" spans="1:10" ht="15">
      <c r="A14" s="6">
        <v>5</v>
      </c>
      <c r="B14" s="3" t="s">
        <v>8</v>
      </c>
      <c r="J14" s="8"/>
    </row>
    <row r="15" spans="3:10" ht="15">
      <c r="C15" s="4" t="s">
        <v>9</v>
      </c>
      <c r="H15" s="9">
        <f>'[1]Conso BS-Q3'!$K$14</f>
        <v>13976.368087697929</v>
      </c>
      <c r="J15" s="10">
        <v>11717</v>
      </c>
    </row>
    <row r="16" spans="3:10" ht="15">
      <c r="C16" s="4" t="s">
        <v>10</v>
      </c>
      <c r="H16" s="11">
        <f>'[1]Conso BS-Q3'!$K$13</f>
        <v>22835</v>
      </c>
      <c r="J16" s="12">
        <v>13509</v>
      </c>
    </row>
    <row r="17" spans="3:10" ht="15">
      <c r="C17" s="4" t="s">
        <v>11</v>
      </c>
      <c r="H17" s="11">
        <v>0</v>
      </c>
      <c r="J17" s="12">
        <v>0</v>
      </c>
    </row>
    <row r="18" spans="3:10" ht="15">
      <c r="C18" s="4" t="s">
        <v>12</v>
      </c>
      <c r="H18" s="11">
        <f>'[1]Conso BS-Q3'!$K$11</f>
        <v>9776</v>
      </c>
      <c r="J18" s="12">
        <v>15775</v>
      </c>
    </row>
    <row r="19" spans="3:10" ht="15">
      <c r="C19" s="4" t="s">
        <v>13</v>
      </c>
      <c r="H19" s="11"/>
      <c r="J19" s="12"/>
    </row>
    <row r="20" spans="3:10" ht="15">
      <c r="C20" s="4" t="s">
        <v>14</v>
      </c>
      <c r="H20" s="11">
        <f>'[1]Conso BS-Q3'!$K$15</f>
        <v>2003</v>
      </c>
      <c r="J20" s="12">
        <v>1584</v>
      </c>
    </row>
    <row r="21" spans="8:10" ht="15">
      <c r="H21" s="13">
        <f>SUM(H15:H20)</f>
        <v>48590.36808769793</v>
      </c>
      <c r="J21" s="14">
        <f>SUM(J15:J20)</f>
        <v>42585</v>
      </c>
    </row>
    <row r="22" ht="7.5" customHeight="1">
      <c r="J22" s="8"/>
    </row>
    <row r="23" spans="1:10" ht="15">
      <c r="A23" s="6">
        <v>6</v>
      </c>
      <c r="B23" s="3" t="s">
        <v>15</v>
      </c>
      <c r="J23" s="8"/>
    </row>
    <row r="24" spans="3:10" ht="15">
      <c r="C24" s="4" t="s">
        <v>16</v>
      </c>
      <c r="H24" s="9">
        <f>'[1]Conso BS-Q3'!$K$20+'[1]Conso BS-Q3'!$K$25</f>
        <v>16547</v>
      </c>
      <c r="J24" s="10">
        <f>9663+1026+48</f>
        <v>10737</v>
      </c>
    </row>
    <row r="25" spans="3:10" ht="15">
      <c r="C25" s="4" t="s">
        <v>17</v>
      </c>
      <c r="H25" s="11">
        <f>'[1]Conso BS-Q3'!$K$21</f>
        <v>7939</v>
      </c>
      <c r="J25" s="12">
        <v>2629</v>
      </c>
    </row>
    <row r="26" spans="3:10" ht="15">
      <c r="C26" s="4" t="s">
        <v>18</v>
      </c>
      <c r="H26" s="11">
        <f>'[1]Conso BS-Q3'!$K$23+'[1]Conso BS-Q3'!$K$24</f>
        <v>1617</v>
      </c>
      <c r="J26" s="12">
        <v>795</v>
      </c>
    </row>
    <row r="27" spans="3:10" ht="15">
      <c r="C27" s="4" t="s">
        <v>19</v>
      </c>
      <c r="H27" s="11">
        <f>'[1]Conso BS-Q3'!$K$26</f>
        <v>6</v>
      </c>
      <c r="J27" s="12">
        <v>8</v>
      </c>
    </row>
    <row r="28" spans="3:10" ht="15">
      <c r="C28" s="4" t="s">
        <v>20</v>
      </c>
      <c r="H28" s="15">
        <f>'[1]Conso BS-Q3'!$K$27</f>
        <v>0</v>
      </c>
      <c r="J28" s="12">
        <v>1944</v>
      </c>
    </row>
    <row r="29" spans="8:10" ht="15">
      <c r="H29" s="13">
        <f>SUM(H24:H28)</f>
        <v>26109</v>
      </c>
      <c r="J29" s="14">
        <f>SUM(J24:J28)</f>
        <v>16113</v>
      </c>
    </row>
    <row r="30" ht="9" customHeight="1">
      <c r="J30" s="8"/>
    </row>
    <row r="31" spans="1:10" ht="15">
      <c r="A31" s="6">
        <v>7</v>
      </c>
      <c r="B31" s="3" t="s">
        <v>21</v>
      </c>
      <c r="H31" s="16">
        <f>H21-H29</f>
        <v>22481.368087697927</v>
      </c>
      <c r="J31" s="16">
        <f>J21-J29</f>
        <v>26472</v>
      </c>
    </row>
    <row r="32" ht="11.25" customHeight="1">
      <c r="J32" s="8"/>
    </row>
    <row r="33" spans="8:10" ht="15.75" thickBot="1">
      <c r="H33" s="17">
        <f>SUM(H9:H12)+H31</f>
        <v>61846.068087697924</v>
      </c>
      <c r="I33" s="18">
        <f>SUM(I9:I12)+I31</f>
        <v>0</v>
      </c>
      <c r="J33" s="17">
        <f>SUM(J9:J12)+J31</f>
        <v>56952</v>
      </c>
    </row>
    <row r="34" spans="1:10" ht="15">
      <c r="A34" s="6">
        <v>8</v>
      </c>
      <c r="B34" s="3" t="s">
        <v>22</v>
      </c>
      <c r="J34" s="8"/>
    </row>
    <row r="35" spans="2:10" ht="15">
      <c r="B35" s="3" t="s">
        <v>23</v>
      </c>
      <c r="H35" s="4">
        <f>'[1]Conso BS-Q3'!$K$46</f>
        <v>39999.7</v>
      </c>
      <c r="J35" s="8">
        <v>40000</v>
      </c>
    </row>
    <row r="36" spans="2:10" ht="15">
      <c r="B36" s="3" t="s">
        <v>24</v>
      </c>
      <c r="J36" s="8"/>
    </row>
    <row r="37" spans="3:10" ht="15">
      <c r="C37" s="4" t="s">
        <v>25</v>
      </c>
      <c r="H37" s="4">
        <f>'[1]Conso BS-Q3'!$K$51</f>
        <v>3609</v>
      </c>
      <c r="J37" s="8">
        <f>1959+1500</f>
        <v>3459</v>
      </c>
    </row>
    <row r="38" spans="3:10" ht="15">
      <c r="C38" s="4" t="s">
        <v>26</v>
      </c>
      <c r="H38" s="4">
        <f>'[1]Conso BS-Q3'!$K$52</f>
        <v>0</v>
      </c>
      <c r="J38" s="8"/>
    </row>
    <row r="39" spans="3:10" ht="15">
      <c r="C39" s="4" t="s">
        <v>27</v>
      </c>
      <c r="H39" s="4">
        <v>0</v>
      </c>
      <c r="J39" s="8"/>
    </row>
    <row r="40" spans="3:10" ht="15">
      <c r="C40" s="4" t="s">
        <v>28</v>
      </c>
      <c r="H40" s="4">
        <f>'[1]Conso BS-Q3'!$K$50</f>
        <v>0</v>
      </c>
      <c r="J40" s="8"/>
    </row>
    <row r="41" spans="3:10" ht="15">
      <c r="C41" s="4" t="s">
        <v>29</v>
      </c>
      <c r="H41" s="16">
        <f>'[1]Conso BS-Q3'!$K$48</f>
        <v>16818.36808769793</v>
      </c>
      <c r="I41" s="18"/>
      <c r="J41" s="19">
        <v>11723</v>
      </c>
    </row>
    <row r="42" spans="8:10" ht="15">
      <c r="H42" s="4">
        <f>SUM(H35:H41)</f>
        <v>60427.06808769793</v>
      </c>
      <c r="I42" s="4">
        <f>SUM(I35:I41)</f>
        <v>0</v>
      </c>
      <c r="J42" s="4">
        <f>SUM(J35:J41)</f>
        <v>55182</v>
      </c>
    </row>
    <row r="43" spans="1:10" ht="15">
      <c r="A43" s="6">
        <v>9</v>
      </c>
      <c r="B43" s="3" t="s">
        <v>30</v>
      </c>
      <c r="J43" s="8"/>
    </row>
    <row r="44" spans="1:10" ht="15">
      <c r="A44" s="6">
        <v>10</v>
      </c>
      <c r="B44" s="3" t="s">
        <v>31</v>
      </c>
      <c r="H44" s="4">
        <f>-'[1]Conso BS-Q3'!$K$39-'[1]Conso BS-Q3'!$K$40</f>
        <v>217</v>
      </c>
      <c r="J44" s="8">
        <f>855+252</f>
        <v>1107</v>
      </c>
    </row>
    <row r="45" spans="1:10" ht="15">
      <c r="A45" s="6">
        <v>11</v>
      </c>
      <c r="B45" s="3" t="s">
        <v>32</v>
      </c>
      <c r="H45" s="4">
        <f>-'[1]Conso BS-Q3'!$K$41</f>
        <v>1202</v>
      </c>
      <c r="J45" s="8">
        <v>663</v>
      </c>
    </row>
    <row r="46" ht="15">
      <c r="J46" s="8"/>
    </row>
    <row r="47" spans="8:10" ht="15.75" thickBot="1">
      <c r="H47" s="17">
        <f>SUM(H42:H45)</f>
        <v>61846.06808769793</v>
      </c>
      <c r="I47" s="18">
        <f>SUM(I42:I45)</f>
        <v>0</v>
      </c>
      <c r="J47" s="17">
        <f>SUM(J42:J45)</f>
        <v>56952</v>
      </c>
    </row>
    <row r="48" spans="8:10" ht="15">
      <c r="H48" s="1">
        <f>H33-H47</f>
        <v>0</v>
      </c>
      <c r="I48" s="1">
        <f>I33-I47</f>
        <v>0</v>
      </c>
      <c r="J48" s="1">
        <f>J33-J47</f>
        <v>0</v>
      </c>
    </row>
    <row r="49" spans="1:10" ht="15">
      <c r="A49" s="6">
        <v>12</v>
      </c>
      <c r="B49" s="3" t="s">
        <v>36</v>
      </c>
      <c r="H49" s="20">
        <f>(H42-H12)/H35</f>
        <v>1.4736702547193588</v>
      </c>
      <c r="J49" s="21">
        <f>(J42-J12)/J35</f>
        <v>1.34245</v>
      </c>
    </row>
    <row r="50" ht="15">
      <c r="J50" s="18"/>
    </row>
    <row r="51" ht="15">
      <c r="J51" s="18"/>
    </row>
  </sheetData>
  <printOptions/>
  <pageMargins left="0.69" right="0.56" top="1" bottom="1" header="0.5" footer="0.5"/>
  <pageSetup horizontalDpi="180" verticalDpi="18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 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MS.TAI</dc:creator>
  <cp:keywords/>
  <dc:description/>
  <cp:lastModifiedBy>sos</cp:lastModifiedBy>
  <cp:lastPrinted>2000-11-06T06:26:59Z</cp:lastPrinted>
  <dcterms:created xsi:type="dcterms:W3CDTF">2000-08-28T07:37:05Z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